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86" windowWidth="15480" windowHeight="4725" activeTab="0"/>
  </bookViews>
  <sheets>
    <sheet name="Full Members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<sst xmlns="http://schemas.openxmlformats.org/spreadsheetml/2006/main" count="95" uniqueCount="60">
  <si>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Co-op Name</t>
  </si>
  <si>
    <t>Birmingham Bike Foundry Ltd</t>
  </si>
  <si>
    <t>Brambles Housing Co-op</t>
  </si>
  <si>
    <t>Branches</t>
  </si>
  <si>
    <t>Catalyst Collective Workers Co-op</t>
  </si>
  <si>
    <t>Cornerstone Housing Co-op</t>
  </si>
  <si>
    <t>Coventry Peace House Housing Co-op</t>
  </si>
  <si>
    <t>Cowley Club, The</t>
  </si>
  <si>
    <t>Dragonfly Housing Co-op</t>
  </si>
  <si>
    <t>Equinox Housing Co-op</t>
  </si>
  <si>
    <t>Footprint Workers Co-op</t>
  </si>
  <si>
    <t>Highbury Farm</t>
  </si>
  <si>
    <t>Hive Housing Co-op, The</t>
  </si>
  <si>
    <t>Knott Wood Coppicers</t>
  </si>
  <si>
    <t>Mary Ann Johnson Housing Co-op</t>
  </si>
  <si>
    <t>Ned's Housing Co-op</t>
  </si>
  <si>
    <t>Nutclough Housing Co-op</t>
  </si>
  <si>
    <t>Out Of Town Housing Co-op</t>
  </si>
  <si>
    <t>Plan B Housing Co-op</t>
  </si>
  <si>
    <t>Random Camel</t>
  </si>
  <si>
    <t>Skylark Housing Co-op</t>
  </si>
  <si>
    <t>Sumac Centre</t>
  </si>
  <si>
    <t>Talamh Housing Co-op</t>
  </si>
  <si>
    <t>Torch Housing Co-op</t>
  </si>
  <si>
    <t>Walden Pond Housing Co-op</t>
  </si>
  <si>
    <t>Wild Peak Housing Co-op</t>
  </si>
  <si>
    <t>Golem Housing Co-operative Ltd</t>
  </si>
  <si>
    <t>Gung Ho</t>
  </si>
  <si>
    <t>Shiro Housing Co-op</t>
  </si>
  <si>
    <t>Cydweithfa Ddraig Du (Black Dragon Co-op)</t>
  </si>
  <si>
    <t>Rose Howey</t>
  </si>
  <si>
    <t>SNaRL</t>
  </si>
  <si>
    <t>Xanadu</t>
  </si>
  <si>
    <t>Burrow, The</t>
  </si>
  <si>
    <t>Share Instead Housing Co-op</t>
  </si>
  <si>
    <t>other source</t>
  </si>
  <si>
    <t>Totals</t>
  </si>
  <si>
    <t>work hrs/wk</t>
  </si>
  <si>
    <t>Total expected work commitment</t>
  </si>
  <si>
    <t>work hrs/yr</t>
  </si>
  <si>
    <t>hours/year</t>
  </si>
  <si>
    <t>35-hr wks/year</t>
  </si>
  <si>
    <t>Value of expected work commitment at £10/hr</t>
  </si>
  <si>
    <t>Housing co-op members</t>
  </si>
  <si>
    <t>Worker co-op members</t>
  </si>
  <si>
    <t>worker</t>
  </si>
  <si>
    <t>housing</t>
  </si>
  <si>
    <t>social</t>
  </si>
  <si>
    <t>social centre core members</t>
  </si>
  <si>
    <t>Total individual members</t>
  </si>
  <si>
    <t>no. housing co-ops</t>
  </si>
  <si>
    <t>no. worker co-ops</t>
  </si>
  <si>
    <t>no. social centres</t>
  </si>
  <si>
    <t>mean members</t>
  </si>
  <si>
    <t>from SA survey</t>
  </si>
  <si>
    <t>Response rate to individuals survey</t>
  </si>
  <si>
    <t>housing co-op members</t>
  </si>
  <si>
    <t>worker co-op members</t>
  </si>
  <si>
    <t>unavailable</t>
  </si>
  <si>
    <t>No. members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</si>
</sst>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0" sqref="G20"/>
    </sheetView>
  </sheetViews>
  <sheetFormatPr defaultColWidth="9.140625" defaultRowHeight="15"/>
  <cols>
    <col min="1" max="1" width="42.57421875" style="2" customWidth="1"/>
    <col min="2" max="2" width="9.7109375" style="2" customWidth="1"/>
    <col min="3" max="3" width="13.28125" style="2" customWidth="1"/>
    <col min="4" max="4" width="14.8515625" style="2" customWidth="1"/>
    <col min="5" max="5" width="17.8515625" style="2" customWidth="1"/>
    <col min="6" max="6" width="11.7109375" style="2" customWidth="1"/>
    <col min="7" max="7" width="15.421875" style="2" customWidth="1"/>
    <col min="8" max="8" width="13.421875" style="2" customWidth="1"/>
    <col min="9" max="16384" width="9.140625" style="2" customWidth="1"/>
  </cols>
  <sheetData>
    <row r="1" spans="1:8" ht="15">
      <c r="A1" s="1" t="s">
        <v>0</v>
      </c>
      <c r="B1" s="1"/>
      <c r="C1" s="1" t="s">
        <v>59</v>
      </c>
      <c r="D1" s="1" t="s">
        <v>54</v>
      </c>
      <c r="E1" s="1" t="s">
        <v>35</v>
      </c>
      <c r="F1" s="1"/>
      <c r="G1" s="1" t="s">
        <v>37</v>
      </c>
      <c r="H1" s="1" t="s">
        <v>39</v>
      </c>
    </row>
    <row r="2" spans="1:8" ht="15">
      <c r="A2" s="2" t="s">
        <v>1</v>
      </c>
      <c r="B2" t="s">
        <v>45</v>
      </c>
      <c r="C2">
        <f>SUM(D2:E2)</f>
        <v>5</v>
      </c>
      <c r="E2" s="2">
        <v>5</v>
      </c>
      <c r="G2" s="2">
        <f>IF(OR(D2&gt;5,E2&gt;5,F2&gt;5),4,2)</f>
        <v>2</v>
      </c>
      <c r="H2" s="2">
        <f>G2*52</f>
        <v>104</v>
      </c>
    </row>
    <row r="3" spans="1:8" ht="15">
      <c r="A3" s="2" t="s">
        <v>2</v>
      </c>
      <c r="B3" t="s">
        <v>46</v>
      </c>
      <c r="C3">
        <f aca="true" t="shared" si="0" ref="C3:C35">SUM(D3:E3)</f>
        <v>6</v>
      </c>
      <c r="E3" s="2">
        <v>6</v>
      </c>
      <c r="G3" s="2">
        <f>IF(OR(D3&gt;5,E3&gt;5,F3&gt;5),4,2)</f>
        <v>4</v>
      </c>
      <c r="H3" s="2">
        <f aca="true" t="shared" si="1" ref="H3:H35">G3*52</f>
        <v>208</v>
      </c>
    </row>
    <row r="4" spans="1:8" ht="15">
      <c r="A4" s="2" t="s">
        <v>3</v>
      </c>
      <c r="B4" t="s">
        <v>46</v>
      </c>
      <c r="C4">
        <f t="shared" si="0"/>
        <v>5</v>
      </c>
      <c r="D4" s="2">
        <v>5</v>
      </c>
      <c r="G4" s="2">
        <f>IF(OR(D4&gt;5,E4&gt;5,F4&gt;5),4,2)</f>
        <v>2</v>
      </c>
      <c r="H4" s="2">
        <f t="shared" si="1"/>
        <v>104</v>
      </c>
    </row>
    <row r="5" spans="1:8" ht="15">
      <c r="A5" s="3" t="s">
        <v>33</v>
      </c>
      <c r="B5" s="3" t="s">
        <v>46</v>
      </c>
      <c r="C5">
        <f t="shared" si="0"/>
        <v>7</v>
      </c>
      <c r="E5" s="2">
        <v>7</v>
      </c>
      <c r="G5" s="2">
        <f>IF(OR(D5&gt;5,E5&gt;5,F5&gt;5),4,2)</f>
        <v>4</v>
      </c>
      <c r="H5" s="2">
        <f t="shared" si="1"/>
        <v>208</v>
      </c>
    </row>
    <row r="6" spans="1:8" ht="15">
      <c r="A6" s="2" t="s">
        <v>4</v>
      </c>
      <c r="B6" s="3" t="s">
        <v>45</v>
      </c>
      <c r="C6">
        <f t="shared" si="0"/>
        <v>3</v>
      </c>
      <c r="E6" s="2">
        <v>3</v>
      </c>
      <c r="G6" s="2">
        <f>IF(OR(D6&gt;5,E6&gt;5,F6&gt;5),4,2)</f>
        <v>2</v>
      </c>
      <c r="H6" s="2">
        <f t="shared" si="1"/>
        <v>104</v>
      </c>
    </row>
    <row r="7" spans="1:8" ht="15">
      <c r="A7" s="2" t="s">
        <v>5</v>
      </c>
      <c r="B7" s="3" t="s">
        <v>46</v>
      </c>
      <c r="C7">
        <f t="shared" si="0"/>
        <v>14</v>
      </c>
      <c r="D7" s="2">
        <v>14</v>
      </c>
      <c r="G7" s="2">
        <f>IF(OR(D7&gt;5,E7&gt;5,F7&gt;5),4,2)</f>
        <v>4</v>
      </c>
      <c r="H7" s="2">
        <f t="shared" si="1"/>
        <v>208</v>
      </c>
    </row>
    <row r="8" spans="1:8" ht="15">
      <c r="A8" s="2" t="s">
        <v>6</v>
      </c>
      <c r="B8" s="2" t="s">
        <v>46</v>
      </c>
      <c r="C8">
        <f t="shared" si="0"/>
        <v>4</v>
      </c>
      <c r="D8" s="2">
        <v>4</v>
      </c>
      <c r="G8" s="2">
        <f>IF(OR(D8&gt;5,E8&gt;5,F8&gt;5),4,2)</f>
        <v>2</v>
      </c>
      <c r="H8" s="2">
        <f t="shared" si="1"/>
        <v>104</v>
      </c>
    </row>
    <row r="9" spans="1:8" ht="15">
      <c r="A9" s="2" t="s">
        <v>7</v>
      </c>
      <c r="B9" s="2" t="s">
        <v>47</v>
      </c>
      <c r="C9">
        <f t="shared" si="0"/>
        <v>30</v>
      </c>
      <c r="D9" s="2">
        <v>30</v>
      </c>
      <c r="G9" s="2">
        <f>IF(OR(D9&gt;5,E9&gt;5,F9&gt;5),4,2)</f>
        <v>4</v>
      </c>
      <c r="H9" s="2">
        <f t="shared" si="1"/>
        <v>208</v>
      </c>
    </row>
    <row r="10" spans="1:8" ht="15">
      <c r="A10" s="2" t="s">
        <v>29</v>
      </c>
      <c r="B10" s="2" t="s">
        <v>45</v>
      </c>
      <c r="C10">
        <f t="shared" si="0"/>
        <v>5</v>
      </c>
      <c r="E10" s="2">
        <v>5</v>
      </c>
      <c r="G10" s="2">
        <f>IF(OR(D10&gt;5,E10&gt;5,F10&gt;5),4,2)</f>
        <v>2</v>
      </c>
      <c r="H10" s="2">
        <f t="shared" si="1"/>
        <v>104</v>
      </c>
    </row>
    <row r="11" spans="1:8" ht="15">
      <c r="A11" s="2" t="s">
        <v>8</v>
      </c>
      <c r="B11" s="2" t="s">
        <v>46</v>
      </c>
      <c r="C11">
        <f t="shared" si="0"/>
        <v>5</v>
      </c>
      <c r="D11" s="2">
        <v>5</v>
      </c>
      <c r="G11" s="2">
        <f>IF(OR(D11&gt;5,E11&gt;5,F11&gt;5),4,2)</f>
        <v>2</v>
      </c>
      <c r="H11" s="2">
        <f t="shared" si="1"/>
        <v>104</v>
      </c>
    </row>
    <row r="12" spans="1:8" ht="15">
      <c r="A12" s="2" t="s">
        <v>9</v>
      </c>
      <c r="B12" s="2" t="s">
        <v>46</v>
      </c>
      <c r="C12">
        <f t="shared" si="0"/>
        <v>8</v>
      </c>
      <c r="E12" s="2">
        <v>8</v>
      </c>
      <c r="G12" s="2">
        <f>IF(OR(D12&gt;5,E12&gt;5,F12&gt;5),4,2)</f>
        <v>4</v>
      </c>
      <c r="H12" s="2">
        <f t="shared" si="1"/>
        <v>208</v>
      </c>
    </row>
    <row r="13" spans="1:8" ht="15">
      <c r="A13" s="2" t="s">
        <v>10</v>
      </c>
      <c r="B13" s="2" t="s">
        <v>45</v>
      </c>
      <c r="C13">
        <f t="shared" si="0"/>
        <v>5</v>
      </c>
      <c r="E13" s="2">
        <v>5</v>
      </c>
      <c r="G13" s="2">
        <f>IF(OR(D13&gt;5,E13&gt;5,F13&gt;5),4,2)</f>
        <v>2</v>
      </c>
      <c r="H13" s="2">
        <f t="shared" si="1"/>
        <v>104</v>
      </c>
    </row>
    <row r="14" spans="1:8" ht="15">
      <c r="A14" s="2" t="s">
        <v>26</v>
      </c>
      <c r="B14" s="2" t="s">
        <v>46</v>
      </c>
      <c r="C14">
        <f t="shared" si="0"/>
        <v>7</v>
      </c>
      <c r="E14" s="2">
        <v>7</v>
      </c>
      <c r="G14" s="2">
        <f>IF(OR(D14&gt;5,E14&gt;5,F14&gt;5),4,2)</f>
        <v>4</v>
      </c>
      <c r="H14" s="2">
        <f t="shared" si="1"/>
        <v>208</v>
      </c>
    </row>
    <row r="15" spans="1:8" ht="15">
      <c r="A15" s="2" t="s">
        <v>27</v>
      </c>
      <c r="B15" s="2" t="s">
        <v>46</v>
      </c>
      <c r="C15">
        <f t="shared" si="0"/>
        <v>5</v>
      </c>
      <c r="E15" s="2">
        <v>5</v>
      </c>
      <c r="G15" s="2">
        <f>IF(OR(D15&gt;5,E15&gt;5,F15&gt;5),4,2)</f>
        <v>2</v>
      </c>
      <c r="H15" s="2">
        <f t="shared" si="1"/>
        <v>104</v>
      </c>
    </row>
    <row r="16" spans="1:8" ht="15">
      <c r="A16" s="2" t="s">
        <v>11</v>
      </c>
      <c r="B16" s="2" t="s">
        <v>46</v>
      </c>
      <c r="C16">
        <f t="shared" si="0"/>
        <v>9</v>
      </c>
      <c r="E16" s="2">
        <v>9</v>
      </c>
      <c r="G16" s="2">
        <f>IF(OR(D16&gt;5,E16&gt;5,F16&gt;5),4,2)</f>
        <v>4</v>
      </c>
      <c r="H16" s="2">
        <f t="shared" si="1"/>
        <v>208</v>
      </c>
    </row>
    <row r="17" spans="1:8" ht="15">
      <c r="A17" s="2" t="s">
        <v>12</v>
      </c>
      <c r="B17" s="2" t="s">
        <v>46</v>
      </c>
      <c r="C17">
        <f t="shared" si="0"/>
        <v>3</v>
      </c>
      <c r="E17" s="2">
        <v>3</v>
      </c>
      <c r="G17" s="2">
        <f>IF(OR(D17&gt;5,E17&gt;5,F17&gt;5),4,2)</f>
        <v>2</v>
      </c>
      <c r="H17" s="2">
        <f t="shared" si="1"/>
        <v>104</v>
      </c>
    </row>
    <row r="18" spans="1:8" ht="15">
      <c r="A18" s="2" t="s">
        <v>13</v>
      </c>
      <c r="B18" t="s">
        <v>45</v>
      </c>
      <c r="C18">
        <f t="shared" si="0"/>
        <v>6</v>
      </c>
      <c r="E18" s="2">
        <v>6</v>
      </c>
      <c r="G18" s="2">
        <f>IF(OR(D18&gt;5,E18&gt;5,F18&gt;5),4,2)</f>
        <v>4</v>
      </c>
      <c r="H18" s="2">
        <f t="shared" si="1"/>
        <v>208</v>
      </c>
    </row>
    <row r="19" spans="1:8" ht="15">
      <c r="A19" s="2" t="s">
        <v>14</v>
      </c>
      <c r="B19" s="2" t="s">
        <v>46</v>
      </c>
      <c r="C19">
        <f t="shared" si="0"/>
        <v>9</v>
      </c>
      <c r="D19" s="2">
        <v>9</v>
      </c>
      <c r="G19" s="2">
        <f>IF(OR(D19&gt;5,E19&gt;5,F19&gt;5),4,2)</f>
        <v>4</v>
      </c>
      <c r="H19" s="2">
        <f t="shared" si="1"/>
        <v>208</v>
      </c>
    </row>
    <row r="20" spans="1:8" ht="15">
      <c r="A20" s="2" t="s">
        <v>15</v>
      </c>
      <c r="B20" s="2" t="s">
        <v>46</v>
      </c>
      <c r="C20">
        <f t="shared" si="0"/>
        <v>10</v>
      </c>
      <c r="E20" s="2">
        <v>10</v>
      </c>
      <c r="G20" s="2">
        <f>IF(OR(D20&gt;5,E20&gt;5,F20&gt;5),4,2)</f>
        <v>4</v>
      </c>
      <c r="H20" s="2">
        <f t="shared" si="1"/>
        <v>208</v>
      </c>
    </row>
    <row r="21" spans="1:8" ht="15">
      <c r="A21" s="2" t="s">
        <v>16</v>
      </c>
      <c r="B21" s="2" t="s">
        <v>46</v>
      </c>
      <c r="C21">
        <f t="shared" si="0"/>
        <v>9</v>
      </c>
      <c r="E21" s="2">
        <v>9</v>
      </c>
      <c r="G21" s="2">
        <f>IF(OR(D21&gt;5,E21&gt;5,F21&gt;5),4,2)</f>
        <v>4</v>
      </c>
      <c r="H21" s="2">
        <f t="shared" si="1"/>
        <v>208</v>
      </c>
    </row>
    <row r="22" spans="1:8" ht="15">
      <c r="A22" s="2" t="s">
        <v>17</v>
      </c>
      <c r="B22" s="2" t="s">
        <v>46</v>
      </c>
      <c r="C22">
        <f t="shared" si="0"/>
        <v>14</v>
      </c>
      <c r="D22" s="2">
        <v>14</v>
      </c>
      <c r="G22" s="2">
        <f>IF(OR(D22&gt;5,E22&gt;5,F22&gt;5),4,2)</f>
        <v>4</v>
      </c>
      <c r="H22" s="2">
        <f t="shared" si="1"/>
        <v>208</v>
      </c>
    </row>
    <row r="23" spans="1:8" ht="15">
      <c r="A23" s="2" t="s">
        <v>18</v>
      </c>
      <c r="B23" s="2" t="s">
        <v>46</v>
      </c>
      <c r="C23">
        <f t="shared" si="0"/>
        <v>9</v>
      </c>
      <c r="E23" s="2">
        <v>9</v>
      </c>
      <c r="G23" s="2">
        <f>IF(OR(D23&gt;5,E23&gt;5,F23&gt;5),4,2)</f>
        <v>4</v>
      </c>
      <c r="H23" s="2">
        <f t="shared" si="1"/>
        <v>208</v>
      </c>
    </row>
    <row r="24" spans="1:8" ht="15">
      <c r="A24" s="2" t="s">
        <v>19</v>
      </c>
      <c r="B24" s="2" t="s">
        <v>46</v>
      </c>
      <c r="C24">
        <f t="shared" si="0"/>
        <v>7</v>
      </c>
      <c r="E24" s="2">
        <v>7</v>
      </c>
      <c r="G24" s="2">
        <f>IF(OR(D24&gt;5,E24&gt;5,F24&gt;5),4,2)</f>
        <v>4</v>
      </c>
      <c r="H24" s="2">
        <f t="shared" si="1"/>
        <v>208</v>
      </c>
    </row>
    <row r="25" spans="1:8" ht="15">
      <c r="A25" s="2" t="s">
        <v>30</v>
      </c>
      <c r="B25" s="2" t="s">
        <v>46</v>
      </c>
      <c r="C25">
        <f t="shared" si="0"/>
        <v>8</v>
      </c>
      <c r="D25" s="2">
        <v>8</v>
      </c>
      <c r="G25" s="2">
        <f>IF(OR(D25&gt;5,E25&gt;5,F25&gt;5),4,2)</f>
        <v>4</v>
      </c>
      <c r="H25" s="2">
        <f t="shared" si="1"/>
        <v>208</v>
      </c>
    </row>
    <row r="26" spans="1:8" ht="15">
      <c r="A26" s="2" t="s">
        <v>34</v>
      </c>
      <c r="B26" s="2" t="s">
        <v>46</v>
      </c>
      <c r="C26">
        <f t="shared" si="0"/>
        <v>4</v>
      </c>
      <c r="D26" s="2">
        <v>4</v>
      </c>
      <c r="G26" s="2">
        <f>IF(OR(D26&gt;5,E26&gt;5,F26&gt;5),4,2)</f>
        <v>2</v>
      </c>
      <c r="H26" s="2">
        <f t="shared" si="1"/>
        <v>104</v>
      </c>
    </row>
    <row r="27" spans="1:8" ht="15">
      <c r="A27" s="2" t="s">
        <v>28</v>
      </c>
      <c r="B27" s="2" t="s">
        <v>46</v>
      </c>
      <c r="C27">
        <f t="shared" si="0"/>
        <v>6</v>
      </c>
      <c r="D27" s="2">
        <v>6</v>
      </c>
      <c r="G27" s="2">
        <f>IF(OR(D27&gt;5,E27&gt;5,F27&gt;5),4,2)</f>
        <v>4</v>
      </c>
      <c r="H27" s="2">
        <f t="shared" si="1"/>
        <v>208</v>
      </c>
    </row>
    <row r="28" spans="1:8" ht="15">
      <c r="A28" s="2" t="s">
        <v>20</v>
      </c>
      <c r="B28" s="2" t="s">
        <v>46</v>
      </c>
      <c r="C28">
        <f t="shared" si="0"/>
        <v>9</v>
      </c>
      <c r="D28" s="2">
        <v>9</v>
      </c>
      <c r="G28" s="2">
        <f>IF(OR(D28&gt;5,E28&gt;5,F28&gt;5),4,2)</f>
        <v>4</v>
      </c>
      <c r="H28" s="2">
        <f t="shared" si="1"/>
        <v>208</v>
      </c>
    </row>
    <row r="29" spans="1:6" ht="15">
      <c r="A29" s="2" t="s">
        <v>31</v>
      </c>
      <c r="B29" s="2" t="s">
        <v>46</v>
      </c>
      <c r="C29" t="s">
        <v>58</v>
      </c>
      <c r="F29"/>
    </row>
    <row r="30" spans="1:8" ht="15">
      <c r="A30" s="2" t="s">
        <v>21</v>
      </c>
      <c r="B30" s="2" t="s">
        <v>47</v>
      </c>
      <c r="C30">
        <f t="shared" si="0"/>
        <v>19</v>
      </c>
      <c r="D30" s="2">
        <v>19</v>
      </c>
      <c r="F30"/>
      <c r="G30" s="2">
        <f>IF(OR(D30&gt;5,E30&gt;5,F30&gt;5),4,2)</f>
        <v>4</v>
      </c>
      <c r="H30" s="2">
        <f t="shared" si="1"/>
        <v>208</v>
      </c>
    </row>
    <row r="31" spans="1:8" ht="15">
      <c r="A31" s="2" t="s">
        <v>22</v>
      </c>
      <c r="B31" s="2" t="s">
        <v>46</v>
      </c>
      <c r="C31">
        <v>8</v>
      </c>
      <c r="E31" s="2">
        <v>8</v>
      </c>
      <c r="G31" s="2">
        <f>IF(OR(D31&gt;5,E31&gt;5,F31&gt;5),4,2)</f>
        <v>4</v>
      </c>
      <c r="H31" s="2">
        <f t="shared" si="1"/>
        <v>208</v>
      </c>
    </row>
    <row r="32" spans="1:6" ht="15">
      <c r="A32" s="2" t="s">
        <v>23</v>
      </c>
      <c r="B32" s="2" t="s">
        <v>46</v>
      </c>
      <c r="C32" t="s">
        <v>58</v>
      </c>
      <c r="F32"/>
    </row>
    <row r="33" spans="1:8" ht="15">
      <c r="A33" s="2" t="s">
        <v>24</v>
      </c>
      <c r="B33" s="2" t="s">
        <v>46</v>
      </c>
      <c r="C33">
        <f t="shared" si="0"/>
        <v>5</v>
      </c>
      <c r="E33" s="2">
        <v>5</v>
      </c>
      <c r="G33" s="2">
        <f>IF(OR(D33&gt;5,E33&gt;5,F33&gt;5),4,2)</f>
        <v>2</v>
      </c>
      <c r="H33" s="2">
        <f t="shared" si="1"/>
        <v>104</v>
      </c>
    </row>
    <row r="34" spans="1:8" ht="15">
      <c r="A34" s="2" t="s">
        <v>25</v>
      </c>
      <c r="B34" s="2" t="s">
        <v>46</v>
      </c>
      <c r="C34">
        <f t="shared" si="0"/>
        <v>8</v>
      </c>
      <c r="D34" s="2">
        <v>8</v>
      </c>
      <c r="G34" s="2">
        <f>IF(OR(D34&gt;5,E34&gt;5,F34&gt;5),4,2)</f>
        <v>4</v>
      </c>
      <c r="H34" s="2">
        <f t="shared" si="1"/>
        <v>208</v>
      </c>
    </row>
    <row r="35" spans="1:8" ht="15">
      <c r="A35" s="2" t="s">
        <v>32</v>
      </c>
      <c r="B35" s="2" t="s">
        <v>46</v>
      </c>
      <c r="C35">
        <f t="shared" si="0"/>
        <v>7</v>
      </c>
      <c r="D35" s="2">
        <v>7</v>
      </c>
      <c r="G35" s="2">
        <f>IF(OR(D35&gt;5,E35&gt;5,F35&gt;5),4,2)</f>
        <v>4</v>
      </c>
      <c r="H35" s="2">
        <f t="shared" si="1"/>
        <v>208</v>
      </c>
    </row>
    <row r="37" spans="1:5" ht="15">
      <c r="A37" s="2" t="s">
        <v>36</v>
      </c>
      <c r="D37" s="2">
        <f>SUM(D2:D35)</f>
        <v>142</v>
      </c>
      <c r="E37" s="2">
        <f>SUM(E2:E33)</f>
        <v>117</v>
      </c>
    </row>
    <row r="38" ht="15.75" customHeight="1"/>
    <row r="39" spans="1:8" ht="15.75" customHeight="1">
      <c r="A39" s="2" t="s">
        <v>43</v>
      </c>
      <c r="D39" s="2">
        <f>SUM(SUMIF(B2:B35,"housing",E2:E35),SUMIF(B2:B35,"housing",D2:D35),SUMIF(B2:B35,"housing",F2:F35))</f>
        <v>186</v>
      </c>
      <c r="E39" t="s">
        <v>50</v>
      </c>
      <c r="F39" s="2">
        <f>COUNTIF(B$2:B$35,"housing")</f>
        <v>27</v>
      </c>
      <c r="G39" t="s">
        <v>53</v>
      </c>
      <c r="H39" s="6">
        <f>D39/F39</f>
        <v>6.888888888888889</v>
      </c>
    </row>
    <row r="40" spans="1:8" ht="15">
      <c r="A40" s="2" t="s">
        <v>44</v>
      </c>
      <c r="D40" s="2">
        <f>SUM(SUMIF(B2:B35,"worker",E2:E35),SUMIF(B2:B35,"worker",D2:D35),SUMIF(B2:B35,"worker",F2:F35))</f>
        <v>24</v>
      </c>
      <c r="E40" t="s">
        <v>51</v>
      </c>
      <c r="F40" s="2">
        <f>COUNTIF(B$2:B$35,"worker")</f>
        <v>5</v>
      </c>
      <c r="G40" t="s">
        <v>53</v>
      </c>
      <c r="H40" s="6">
        <f>D40/F40</f>
        <v>4.8</v>
      </c>
    </row>
    <row r="41" spans="1:8" ht="15">
      <c r="A41" s="2" t="s">
        <v>48</v>
      </c>
      <c r="D41" s="2">
        <f>SUMIF(B2:B35,"social",D2:D35)</f>
        <v>49</v>
      </c>
      <c r="E41" t="s">
        <v>52</v>
      </c>
      <c r="F41" s="2">
        <f>COUNTIF(B$2:B$35,"social")</f>
        <v>2</v>
      </c>
      <c r="G41" t="s">
        <v>53</v>
      </c>
      <c r="H41" s="6">
        <f>D41/F41</f>
        <v>24.5</v>
      </c>
    </row>
    <row r="43" spans="1:4" ht="15">
      <c r="A43" s="2" t="s">
        <v>49</v>
      </c>
      <c r="D43" s="2">
        <f>SUM(D39:D41)</f>
        <v>259</v>
      </c>
    </row>
    <row r="46" spans="1:5" ht="15">
      <c r="A46" s="2" t="s">
        <v>38</v>
      </c>
      <c r="D46" t="s">
        <v>40</v>
      </c>
      <c r="E46" s="2">
        <f>SUM(H2:H35)</f>
        <v>5512</v>
      </c>
    </row>
    <row r="47" spans="4:5" ht="15">
      <c r="D47" t="s">
        <v>41</v>
      </c>
      <c r="E47" s="4">
        <f>E46/35</f>
        <v>157.4857142857143</v>
      </c>
    </row>
    <row r="49" spans="1:5" ht="15">
      <c r="A49" t="s">
        <v>42</v>
      </c>
      <c r="B49"/>
      <c r="C49"/>
      <c r="E49" s="5">
        <f>E46*10</f>
        <v>55120</v>
      </c>
    </row>
    <row r="51" spans="1:4" ht="15">
      <c r="A51" t="s">
        <v>55</v>
      </c>
      <c r="D51" s="7">
        <f>98/D43</f>
        <v>0.3783783783783784</v>
      </c>
    </row>
    <row r="52" spans="1:4" ht="15">
      <c r="A52" t="s">
        <v>56</v>
      </c>
      <c r="D52" s="7">
        <f>74/D39</f>
        <v>0.3978494623655914</v>
      </c>
    </row>
    <row r="53" spans="1:4" ht="15">
      <c r="A53" t="s">
        <v>57</v>
      </c>
      <c r="D53" s="8">
        <f>11/D40</f>
        <v>0.4583333333333333</v>
      </c>
    </row>
    <row r="54" spans="1:4" ht="15">
      <c r="A54" s="2" t="s">
        <v>48</v>
      </c>
      <c r="D54" s="8">
        <f>8/D41</f>
        <v>0.16326530612244897</v>
      </c>
    </row>
    <row r="58" spans="5:6" ht="15">
      <c r="E58"/>
      <c r="F58"/>
    </row>
    <row r="59" spans="5:6" ht="15">
      <c r="E59"/>
      <c r="F59"/>
    </row>
    <row r="60" spans="5:6" ht="15">
      <c r="E60"/>
      <c r="F60"/>
    </row>
    <row r="61" spans="5:6" ht="15">
      <c r="E61"/>
      <c r="F61"/>
    </row>
    <row r="62" spans="5:6" ht="15">
      <c r="E62"/>
      <c r="F62"/>
    </row>
    <row r="63" spans="5:6" ht="15">
      <c r="E63"/>
      <c r="F63"/>
    </row>
    <row r="64" spans="5:6" ht="15">
      <c r="E64"/>
      <c r="F64"/>
    </row>
    <row r="65" spans="5:6" ht="15">
      <c r="E65"/>
      <c r="F65"/>
    </row>
    <row r="66" spans="5:6" ht="15">
      <c r="E66"/>
      <c r="F66"/>
    </row>
    <row r="67" spans="5:6" ht="15">
      <c r="E67"/>
      <c r="F67"/>
    </row>
    <row r="68" spans="5:6" ht="15">
      <c r="E68"/>
      <c r="F68"/>
    </row>
    <row r="69" spans="5:6" ht="15">
      <c r="E69"/>
      <c r="F69"/>
    </row>
    <row r="70" spans="5:6" ht="15">
      <c r="E70"/>
      <c r="F70"/>
    </row>
    <row r="71" spans="5:6" ht="15">
      <c r="E71"/>
      <c r="F71"/>
    </row>
    <row r="72" spans="5:6" ht="15">
      <c r="E72"/>
      <c r="F72"/>
    </row>
    <row r="73" spans="5:6" ht="15">
      <c r="E73"/>
      <c r="F73"/>
    </row>
    <row r="74" spans="5:6" ht="15">
      <c r="E74"/>
      <c r="F74"/>
    </row>
    <row r="75" spans="5:6" ht="15">
      <c r="E75"/>
      <c r="F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</dc:creator>
  <cp:keywords/>
  <dc:description/>
  <cp:lastModifiedBy> RSp</cp:lastModifiedBy>
  <dcterms:created xsi:type="dcterms:W3CDTF">2010-12-04T21:54:44Z</dcterms:created>
  <dcterms:modified xsi:type="dcterms:W3CDTF">2013-06-05T18:04:54Z</dcterms:modified>
  <cp:category/>
  <cp:version/>
  <cp:contentType/>
  <cp:contentStatus/>
</cp:coreProperties>
</file>